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n değerlendirme" state="visible" r:id="rId4"/>
    <sheet sheetId="2" name="Performans" state="visible" r:id="rId5"/>
    <sheet sheetId="3" name="Onaylı tedarikçi listesi" state="visible" r:id="rId6"/>
    <sheet sheetId="4" name="Nasıl kullanılır" state="visible" r:id="rId7"/>
  </sheets>
  <calcPr calcId="171027" fullCalcOnLoad="1"/>
</workbook>
</file>

<file path=xl/sharedStrings.xml><?xml version="1.0" encoding="utf-8"?>
<sst xmlns="http://schemas.openxmlformats.org/spreadsheetml/2006/main" count="173" uniqueCount="91">
  <si>
    <t>Ön değerlendirme (yeni tedarikçi)</t>
  </si>
  <si>
    <t>Her aday tedarikçi için bu sayfayı kopyalayın. Sarı hücreleri doldurun; her puanın dayanağını kanıt sütununa yazın.</t>
  </si>
  <si>
    <t>Tedarikçi</t>
  </si>
  <si>
    <t>Örnek veri: Aday tedarikçi</t>
  </si>
  <si>
    <t>Ürün / hizmet kategorisi</t>
  </si>
  <si>
    <t/>
  </si>
  <si>
    <t>Değerlendirenler</t>
  </si>
  <si>
    <t>Değerlendirme tarihi</t>
  </si>
  <si>
    <t>GG.AA.YYYY</t>
  </si>
  <si>
    <t>No</t>
  </si>
  <si>
    <t>Kriter</t>
  </si>
  <si>
    <t>Ağırlık</t>
  </si>
  <si>
    <t>Puan (1–5)</t>
  </si>
  <si>
    <t>Ağırlıklı puan</t>
  </si>
  <si>
    <t>Kanıt / belge</t>
  </si>
  <si>
    <t>Not</t>
  </si>
  <si>
    <t>Kalite ve teknik yeterlilik</t>
  </si>
  <si>
    <t>Numune ölçüldü, teknik föy şartnameyle uyumlu</t>
  </si>
  <si>
    <t>Teslim kapasitesi ve termin</t>
  </si>
  <si>
    <t>Aylık kapasite beyanı; bir referans firmayla görüşüldü</t>
  </si>
  <si>
    <t>Fiyat ve ödeme koşulları</t>
  </si>
  <si>
    <t>Teklif fiyatı ve ödeme vadesi</t>
  </si>
  <si>
    <t>Belge ve yasal uygunluk</t>
  </si>
  <si>
    <t>Vergi levhası, imza sirküleri, ürün sertifikası</t>
  </si>
  <si>
    <t>İletişim ve hizmet</t>
  </si>
  <si>
    <t>Teklif sürecinde sorulara aynı gün dönüş</t>
  </si>
  <si>
    <t>Ağırlıklar toplamı (%100 olmalı)</t>
  </si>
  <si>
    <t>Ağırlıklı puan (5 üzerinden)</t>
  </si>
  <si>
    <t>Eleme</t>
  </si>
  <si>
    <t>Zorunlu belgeler tam mı? (Evet / Hayır)</t>
  </si>
  <si>
    <t>Evet</t>
  </si>
  <si>
    <t>Karar</t>
  </si>
  <si>
    <t>Onaylayan / tarih</t>
  </si>
  <si>
    <t>Örnek veri: kriterler, ağırlıklar ve puanlar yöntemi göstermek içindir; kendi kriterlerinizi yazın.</t>
  </si>
  <si>
    <t>Karar, Performans sayfasındaki sınıf eşiklerini okur: A eşiği ve üstü onay, B eşiği ve üstü koşullu onay, altı ret.</t>
  </si>
  <si>
    <t>Elle verilen puan: 5 beklentinin üstünde, 4 beklendiği gibi, 3 düzeltilen küçük sapma, 2 tekrarlayan sorun, 1 kabul edilemez.</t>
  </si>
  <si>
    <t>Dönemsel performans değerlendirme</t>
  </si>
  <si>
    <t>Her satır bir tedarikçinin bir dönemidir. Sarı hücreleri doldurun; oranlar, puanlar ve sınıf formülle hesaplanır. Ağırlıklar ve eşikler örnektir.</t>
  </si>
  <si>
    <t>A sınıfı: ağırlıklı puan en az</t>
  </si>
  <si>
    <t>B sınıfı: ağırlıklı puan en az (altı C)</t>
  </si>
  <si>
    <t>Ağırlıklar (toplam %100 olmalı)</t>
  </si>
  <si>
    <t>Dönem</t>
  </si>
  <si>
    <t>Teslimat sayısı</t>
  </si>
  <si>
    <t>Zamanında teslimat</t>
  </si>
  <si>
    <t>Zamanında teslim oranı</t>
  </si>
  <si>
    <t>Teslim alınan parti</t>
  </si>
  <si>
    <t>Uygunsuz parti</t>
  </si>
  <si>
    <t>Uygunluk oranı</t>
  </si>
  <si>
    <t>Kalite puanı</t>
  </si>
  <si>
    <t>Teslim puanı</t>
  </si>
  <si>
    <t>Fiyat istikrarı (1–5)</t>
  </si>
  <si>
    <t>Belge (1–5)</t>
  </si>
  <si>
    <t>İletişim (1–5)</t>
  </si>
  <si>
    <t>Sınıf</t>
  </si>
  <si>
    <t>Not / aksiyon</t>
  </si>
  <si>
    <t>Tedarikçi A</t>
  </si>
  <si>
    <t>Ocak–Haziran 2026</t>
  </si>
  <si>
    <t>Tedarikçi B</t>
  </si>
  <si>
    <t>Gecikmeler konuşuldu; sevkiyat planı istendi</t>
  </si>
  <si>
    <t>Tedarikçi C</t>
  </si>
  <si>
    <t>Düzeltici faaliyet planı istendi</t>
  </si>
  <si>
    <t>Örnek veri: tedarikçiler, sayılar ve puanlar yöntemi göstermek içindir.</t>
  </si>
  <si>
    <t>Zamanında teslim oranı = zamanında teslimat / teslimat sayısı. Uygunluk oranı = 1 − uygunsuz parti / teslim alınan parti (uygunsuz: ret ya da iade edilen). Puan = oran × 5.</t>
  </si>
  <si>
    <t>Hizmet alımında parti yerine denetim sayısını yazın: kaç denetim yapıldı, kaçında uygunsuzluk bulundu.</t>
  </si>
  <si>
    <t>Ağırlık ya da eşik değişince bu sayfadaki bütün satırlar yeniden hesaplanır; eşik değişince onaylı listedeki sınıflar ve ön değerlendirme kararları da değişir. Değiştirmeden önce bu sayfanın kopyasını alın.</t>
  </si>
  <si>
    <t>Onaylı tedarikçi listesi</t>
  </si>
  <si>
    <t>Durum: Onaylı, Koşullu, Askıda ya da Listeden çıkarıldı. Listeden çıkan tedarikçinin satırını silmeyin; tarihini ve gerekçesini yazın.</t>
  </si>
  <si>
    <t>Kategori (ürün / hizmet)</t>
  </si>
  <si>
    <t>Onay tarihi</t>
  </si>
  <si>
    <t>Son değerlendirme</t>
  </si>
  <si>
    <t>Son ağırlıklı puan</t>
  </si>
  <si>
    <t>Durum</t>
  </si>
  <si>
    <t>Aralık (ay)</t>
  </si>
  <si>
    <t>Sonraki gözden geçirme</t>
  </si>
  <si>
    <t>Sorumlu</t>
  </si>
  <si>
    <t>Çelik profil ve sac</t>
  </si>
  <si>
    <t>Onaylı</t>
  </si>
  <si>
    <t>Bağlantı elemanları</t>
  </si>
  <si>
    <t>İş eldiveni ve koruyucu donanım</t>
  </si>
  <si>
    <t>Koşullu</t>
  </si>
  <si>
    <t>Düzeltici faaliyet planı bekleniyor</t>
  </si>
  <si>
    <t>Örnek veri: tedarikçiler, tarihler ve aralıklar yöntemi göstermek içindir; gözden geçirme aralığını firmanız belirler.</t>
  </si>
  <si>
    <t>Sınıf, Performans sayfasındaki eşiklerden hesaplanır. Aralık: iki gözden geçirme arasındaki ay sayısı. Sonraki gözden geçirme = son değerlendirme + aralık.</t>
  </si>
  <si>
    <t>Nasıl kullanılır</t>
  </si>
  <si>
    <t>Kriterleri ve ağırlıkları değerlendirmeye başlamadan yazın; ağırlıkların toplamı %100 olmalıdır. Toplam tutmazsa kontrol hücresi uyarır. Ağırlığı ya da eşiği sonradan değiştirecekseniz önce Performans sayfasının kopyasını alın; yoksa geçmiş dönemlerin puanı da değişir.</t>
  </si>
  <si>
    <t>Sınıf eşiklerini Performans sayfasının üstünde bir kez belirleyin; Ön değerlendirme kararı ve Onaylı tedarikçi listesi aynı eşikleri okur.</t>
  </si>
  <si>
    <t>Yeni tedarikçi için Ön değerlendirme sayfasını kopyalayın ve her puanın kanıtını yazın. Zorunlu belgeler eksikse karar hücresi puana bakmadan ret verir.</t>
  </si>
  <si>
    <t>Performans sayfasında her satır bir tedarikçinin bir dönemidir. Teslimat ve parti sayılarını girin; oranlar ve puanlar kendiliğinden hesaplanır. Fiyat istikrarı, belge ve iletişimi 1–5 arası elle puanlayın.</t>
  </si>
  <si>
    <t>Sonucu Onaylı tedarikçi listesine işleyin: son puanı, durumu ve gözden geçirme aralığını yazın; sonraki gözden geçirme tarihi kendiliğinden hesaplanır.</t>
  </si>
  <si>
    <t>Puanı düşüren kayıtları tedarikçiyle paylaşın. Listeden çıkan tedarikçinin satırını silmeyin; tarihini ve gerekçesini yazın.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</si>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</sst>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FFFFFF"/>
    </font>
    <font>
      <color rgb="FF5B6472"/>
    </font>
    <font>
      <b/>
    </font>
    <font>
      <b/>
      <color rgb="FF0B1F3A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9" fontId="0" fillId="2" borderId="1" xfId="0" applyNumberFormat="1" applyFill="1" applyBorder="1"/>
    <xf numFmtId="2" fontId="0" fillId="2" borderId="1" xfId="0" applyNumberFormat="1" applyFill="1" applyBorder="1"/>
    <xf numFmtId="2" fontId="0" fillId="4" borderId="1" xfId="0" applyNumberFormat="1" applyFill="1" applyBorder="1"/>
    <xf numFmtId="9" fontId="5" fillId="4" borderId="1" xfId="0" applyNumberFormat="1" applyFont="1" applyFill="1" applyBorder="1"/>
    <xf numFmtId="0" fontId="5" fillId="4" borderId="1" xfId="0" applyFont="1" applyFill="1" applyBorder="1"/>
    <xf numFmtId="2" fontId="5" fillId="4" borderId="1" xfId="0" applyNumberFormat="1" applyFont="1" applyFill="1" applyBorder="1"/>
    <xf numFmtId="0" fontId="6" fillId="0" borderId="0" xfId="0" applyFont="1"/>
    <xf numFmtId="9" fontId="6" fillId="2" borderId="1" xfId="0" applyNumberFormat="1" applyFont="1" applyFill="1" applyBorder="1"/>
    <xf numFmtId="9" fontId="6" fillId="4" borderId="1" xfId="0" applyNumberFormat="1" applyFont="1" applyFill="1" applyBorder="1"/>
    <xf numFmtId="0" fontId="6" fillId="4" borderId="1" xfId="0" applyFont="1" applyFill="1" applyBorder="1"/>
    <xf numFmtId="9" fontId="0" fillId="4" borderId="1" xfId="0" applyNumberFormat="1" applyFill="1" applyBorder="1"/>
    <xf numFmtId="164" fontId="0" fillId="2" borderId="1" xfId="0" applyNumberFormat="1" applyFill="1" applyBorder="1"/>
    <xf numFmtId="164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8" customWidth="1"/>
    <col min="3" max="4" width="12" customWidth="1"/>
    <col min="5" max="5" width="14" customWidth="1"/>
    <col min="6" max="6" width="46" customWidth="1"/>
    <col min="7" max="7" width="28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B4" t="s">
        <v>2</v>
      </c>
      <c r="C4" s="3" t="s">
        <v>3</v>
      </c>
      <c r="D4" s="3"/>
      <c r="E4" s="3"/>
      <c r="F4" s="3"/>
    </row>
    <row r="5" spans="1:6" x14ac:dyDescent="0.25">
      <c r="B5" t="s">
        <v>4</v>
      </c>
      <c r="C5" s="3" t="s">
        <v>5</v>
      </c>
      <c r="D5" s="3"/>
      <c r="E5" s="3"/>
      <c r="F5" s="3"/>
    </row>
    <row r="6" spans="1:6" x14ac:dyDescent="0.25">
      <c r="B6" t="s">
        <v>6</v>
      </c>
      <c r="C6" s="3" t="s">
        <v>5</v>
      </c>
      <c r="D6" s="3"/>
      <c r="E6" s="3"/>
      <c r="F6" s="3"/>
    </row>
    <row r="7" spans="1:6" x14ac:dyDescent="0.25">
      <c r="B7" t="s">
        <v>7</v>
      </c>
      <c r="C7" s="3" t="s">
        <v>8</v>
      </c>
      <c r="D7" s="3"/>
      <c r="E7" s="3"/>
      <c r="F7" s="3"/>
    </row>
    <row r="9" ht="32" customHeight="1" spans="1:7" x14ac:dyDescent="0.25">
      <c r="A9" s="4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</row>
    <row r="10" spans="1:7" x14ac:dyDescent="0.25">
      <c r="A10" s="5">
        <v>1</v>
      </c>
      <c r="B10" s="3" t="s">
        <v>16</v>
      </c>
      <c r="C10" s="6">
        <v>0.3</v>
      </c>
      <c r="D10" s="7">
        <v>4</v>
      </c>
      <c r="E10" s="8">
        <f>ROUND(C10*D10,2)</f>
        <v>1.2</v>
      </c>
      <c r="F10" s="3" t="s">
        <v>17</v>
      </c>
      <c r="G10" s="3" t="s">
        <v>5</v>
      </c>
    </row>
    <row r="11" spans="1:7" x14ac:dyDescent="0.25">
      <c r="A11" s="5">
        <v>2</v>
      </c>
      <c r="B11" s="3" t="s">
        <v>18</v>
      </c>
      <c r="C11" s="6">
        <v>0.2</v>
      </c>
      <c r="D11" s="7">
        <v>3</v>
      </c>
      <c r="E11" s="8">
        <f>ROUND(C11*D11,2)</f>
        <v>0.6</v>
      </c>
      <c r="F11" s="3" t="s">
        <v>19</v>
      </c>
      <c r="G11" s="3" t="s">
        <v>5</v>
      </c>
    </row>
    <row r="12" spans="1:7" x14ac:dyDescent="0.25">
      <c r="A12" s="5">
        <v>3</v>
      </c>
      <c r="B12" s="3" t="s">
        <v>20</v>
      </c>
      <c r="C12" s="6">
        <v>0.2</v>
      </c>
      <c r="D12" s="7">
        <v>4</v>
      </c>
      <c r="E12" s="8">
        <f>ROUND(C12*D12,2)</f>
        <v>0.8</v>
      </c>
      <c r="F12" s="3" t="s">
        <v>21</v>
      </c>
      <c r="G12" s="3" t="s">
        <v>5</v>
      </c>
    </row>
    <row r="13" spans="1:7" x14ac:dyDescent="0.25">
      <c r="A13" s="5">
        <v>4</v>
      </c>
      <c r="B13" s="3" t="s">
        <v>22</v>
      </c>
      <c r="C13" s="6">
        <v>0.15</v>
      </c>
      <c r="D13" s="7">
        <v>5</v>
      </c>
      <c r="E13" s="8">
        <f>ROUND(C13*D13,2)</f>
        <v>0.75</v>
      </c>
      <c r="F13" s="3" t="s">
        <v>23</v>
      </c>
      <c r="G13" s="3" t="s">
        <v>5</v>
      </c>
    </row>
    <row r="14" spans="1:7" x14ac:dyDescent="0.25">
      <c r="A14" s="5">
        <v>5</v>
      </c>
      <c r="B14" s="3" t="s">
        <v>24</v>
      </c>
      <c r="C14" s="6">
        <v>0.15</v>
      </c>
      <c r="D14" s="7">
        <v>4</v>
      </c>
      <c r="E14" s="8">
        <f>ROUND(C14*D14,2)</f>
        <v>0.6</v>
      </c>
      <c r="F14" s="3" t="s">
        <v>25</v>
      </c>
      <c r="G14" s="3" t="s">
        <v>5</v>
      </c>
    </row>
    <row r="15" spans="1:7" x14ac:dyDescent="0.25">
      <c r="A15">
        <v>6</v>
      </c>
      <c r="B15" s="3" t="s">
        <v>5</v>
      </c>
      <c r="C15" s="6"/>
      <c r="D15" s="7"/>
      <c r="E15" s="8">
        <f>ROUND(C15*D15,2)</f>
        <v>0</v>
      </c>
      <c r="F15" s="3" t="s">
        <v>5</v>
      </c>
      <c r="G15" s="3" t="s">
        <v>5</v>
      </c>
    </row>
    <row r="16" spans="1:7" x14ac:dyDescent="0.25">
      <c r="A16">
        <v>7</v>
      </c>
      <c r="B16" s="3" t="s">
        <v>5</v>
      </c>
      <c r="C16" s="6"/>
      <c r="D16" s="7"/>
      <c r="E16" s="8">
        <f>ROUND(C16*D16,2)</f>
        <v>0</v>
      </c>
      <c r="F16" s="3" t="s">
        <v>5</v>
      </c>
      <c r="G16" s="3" t="s">
        <v>5</v>
      </c>
    </row>
    <row r="17" spans="1:4" x14ac:dyDescent="0.25">
      <c r="B17" t="s">
        <v>26</v>
      </c>
      <c r="C17" s="9">
        <f>SUM(C10:C16)</f>
        <v>1</v>
      </c>
      <c r="D17" s="10" t="str">
        <f>IF(ROUND(C17,4)=1,"Tamam","Toplam %100 değil")</f>
        <v>Tamam</v>
      </c>
    </row>
    <row r="18" spans="1:5" x14ac:dyDescent="0.25">
      <c r="B18" t="s">
        <v>27</v>
      </c>
      <c r="E18" s="11">
        <f>ROUND(SUM(E10:E16),2)</f>
        <v>3.95</v>
      </c>
    </row>
    <row r="20" spans="1:2" x14ac:dyDescent="0.25">
      <c r="B20" s="12" t="s">
        <v>28</v>
      </c>
    </row>
    <row r="21" spans="1:3" x14ac:dyDescent="0.25">
      <c r="B21" t="s">
        <v>29</v>
      </c>
      <c r="C21" s="3" t="s">
        <v>30</v>
      </c>
    </row>
    <row r="22" spans="1:6" x14ac:dyDescent="0.25">
      <c r="B22" t="s">
        <v>31</v>
      </c>
      <c r="C22" s="10" t="str">
        <f>IF(C21="Hayır","Onaylanmaz: zorunlu belge eksik",IF(E18&gt;='Performans'!$C$4,"Onaylı listeye alınabilir",IF(E18&gt;='Performans'!$C$5,"Koşullu onay: ilk siparişleri yakından izleyin","Onaylanmaz: puan eşiğin altında")))</f>
        <v>Koşullu onay: ilk siparişleri yakından izleyin</v>
      </c>
      <c r="D22" s="10"/>
      <c r="E22" s="10"/>
      <c r="F22" s="10"/>
    </row>
    <row r="24" spans="1:6" x14ac:dyDescent="0.25">
      <c r="B24" t="s">
        <v>32</v>
      </c>
      <c r="C24" s="3" t="s">
        <v>5</v>
      </c>
      <c r="D24" s="3"/>
      <c r="E24" s="3"/>
      <c r="F24" s="3"/>
    </row>
    <row r="26" spans="1:1" x14ac:dyDescent="0.25">
      <c r="A26" s="2" t="s">
        <v>33</v>
      </c>
    </row>
    <row r="27" spans="1:1" x14ac:dyDescent="0.25">
      <c r="A27" s="2" t="s">
        <v>34</v>
      </c>
    </row>
    <row r="28" spans="1:1" x14ac:dyDescent="0.25">
      <c r="A28" s="2" t="s">
        <v>35</v>
      </c>
    </row>
  </sheetData>
  <mergeCells count="6">
    <mergeCell ref="C4:F4"/>
    <mergeCell ref="C5:F5"/>
    <mergeCell ref="C6:F6"/>
    <mergeCell ref="C7:F7"/>
    <mergeCell ref="C22:F22"/>
    <mergeCell ref="C24:F24"/>
  </mergeCells>
  <dataValidations count="1">
    <dataValidation type="list" allowBlank="1" showErrorMessage="1" sqref="C21">
      <formula1>"Evet,Hayır"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20" customWidth="1"/>
    <col min="4" max="5" width="12" customWidth="1"/>
    <col min="6" max="6" width="13" customWidth="1"/>
    <col min="7" max="9" width="12" customWidth="1"/>
    <col min="10" max="11" width="10" customWidth="1"/>
    <col min="12" max="12" width="20" customWidth="1"/>
    <col min="13" max="13" width="12" customWidth="1"/>
    <col min="14" max="15" width="15" customWidth="1"/>
    <col min="16" max="16" width="8" customWidth="1"/>
    <col min="17" max="17" width="42" customWidth="1"/>
  </cols>
  <sheetData>
    <row r="1" ht="26" customHeight="1" spans="1:1" x14ac:dyDescent="0.25">
      <c r="A1" s="1" t="s">
        <v>36</v>
      </c>
    </row>
    <row r="2" spans="1:1" x14ac:dyDescent="0.25">
      <c r="A2" s="2" t="s">
        <v>37</v>
      </c>
    </row>
    <row r="4" spans="1:3" x14ac:dyDescent="0.25">
      <c r="B4" t="s">
        <v>38</v>
      </c>
      <c r="C4" s="7">
        <v>4</v>
      </c>
    </row>
    <row r="5" spans="1:3" x14ac:dyDescent="0.25">
      <c r="B5" t="s">
        <v>39</v>
      </c>
      <c r="C5" s="7">
        <v>3</v>
      </c>
    </row>
    <row r="7" spans="1:16" x14ac:dyDescent="0.25">
      <c r="B7" s="12" t="s">
        <v>40</v>
      </c>
      <c r="J7" s="13">
        <v>0.35</v>
      </c>
      <c r="K7" s="13">
        <v>0.3</v>
      </c>
      <c r="L7" s="13">
        <v>0.15</v>
      </c>
      <c r="M7" s="13">
        <v>0.1</v>
      </c>
      <c r="N7" s="13">
        <v>0.1</v>
      </c>
      <c r="O7" s="14">
        <f>SUM(J7:N7)</f>
        <v>1</v>
      </c>
      <c r="P7" s="15" t="str">
        <f>IF(ROUND(O7,4)=1,"Tamam","Toplam %100 değil")</f>
        <v>Tamam</v>
      </c>
    </row>
    <row r="8" ht="32" customHeight="1" spans="1:17" x14ac:dyDescent="0.25">
      <c r="A8" s="4" t="s">
        <v>9</v>
      </c>
      <c r="B8" s="4" t="s">
        <v>2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 t="s">
        <v>52</v>
      </c>
      <c r="O8" s="4" t="s">
        <v>27</v>
      </c>
      <c r="P8" s="4" t="s">
        <v>53</v>
      </c>
      <c r="Q8" s="4" t="s">
        <v>54</v>
      </c>
    </row>
    <row r="9" spans="1:17" x14ac:dyDescent="0.25">
      <c r="A9" s="5">
        <v>1</v>
      </c>
      <c r="B9" s="3" t="s">
        <v>55</v>
      </c>
      <c r="C9" s="3" t="s">
        <v>56</v>
      </c>
      <c r="D9" s="3">
        <v>24</v>
      </c>
      <c r="E9" s="3">
        <v>22</v>
      </c>
      <c r="F9" s="16">
        <f>IF(D9&gt;0,E9/D9,"")</f>
        <v>0.9166666666666666</v>
      </c>
      <c r="G9" s="3">
        <v>24</v>
      </c>
      <c r="H9" s="3">
        <v>1</v>
      </c>
      <c r="I9" s="16">
        <f>IF(G9&gt;0,1-H9/G9,"")</f>
        <v>0.9583333333333334</v>
      </c>
      <c r="J9" s="8">
        <f>IF(G9&gt;0,ROUND(I9*5,2),"")</f>
        <v>4.79</v>
      </c>
      <c r="K9" s="8">
        <f>IF(D9&gt;0,ROUND(F9*5,2),"")</f>
        <v>4.58</v>
      </c>
      <c r="L9" s="7">
        <v>4</v>
      </c>
      <c r="M9" s="7">
        <v>5</v>
      </c>
      <c r="N9" s="7">
        <v>4</v>
      </c>
      <c r="O9" s="11">
        <f>IF(AND(D9&gt;0,G9&gt;0),ROUND(J9*$J$7+K9*$K$7+L9*$L$7+M9*$M$7+N9*$N$7,2),"")</f>
        <v>4.55</v>
      </c>
      <c r="P9" s="10" t="str">
        <f>IF(O9="","",IF(O9&gt;=$C$4,"A",IF(O9&gt;=$C$5,"B","C")))</f>
        <v>A</v>
      </c>
      <c r="Q9" s="3" t="s">
        <v>5</v>
      </c>
    </row>
    <row r="10" spans="1:17" x14ac:dyDescent="0.25">
      <c r="A10" s="5">
        <v>2</v>
      </c>
      <c r="B10" s="3" t="s">
        <v>57</v>
      </c>
      <c r="C10" s="3" t="s">
        <v>56</v>
      </c>
      <c r="D10" s="3">
        <v>18</v>
      </c>
      <c r="E10" s="3">
        <v>14</v>
      </c>
      <c r="F10" s="16">
        <f>IF(D10&gt;0,E10/D10,"")</f>
        <v>0.7777777777777778</v>
      </c>
      <c r="G10" s="3">
        <v>18</v>
      </c>
      <c r="H10" s="3">
        <v>2</v>
      </c>
      <c r="I10" s="16">
        <f>IF(G10&gt;0,1-H10/G10,"")</f>
        <v>0.8888888888888888</v>
      </c>
      <c r="J10" s="8">
        <f>IF(G10&gt;0,ROUND(I10*5,2),"")</f>
        <v>4.44</v>
      </c>
      <c r="K10" s="8">
        <f>IF(D10&gt;0,ROUND(F10*5,2),"")</f>
        <v>3.89</v>
      </c>
      <c r="L10" s="7">
        <v>3</v>
      </c>
      <c r="M10" s="7">
        <v>4</v>
      </c>
      <c r="N10" s="7">
        <v>3</v>
      </c>
      <c r="O10" s="11">
        <f>IF(AND(D10&gt;0,G10&gt;0),ROUND(J10*$J$7+K10*$K$7+L10*$L$7+M10*$M$7+N10*$N$7,2),"")</f>
        <v>3.87</v>
      </c>
      <c r="P10" s="10" t="str">
        <f>IF(O10="","",IF(O10&gt;=$C$4,"A",IF(O10&gt;=$C$5,"B","C")))</f>
        <v>B</v>
      </c>
      <c r="Q10" s="3" t="s">
        <v>58</v>
      </c>
    </row>
    <row r="11" spans="1:17" x14ac:dyDescent="0.25">
      <c r="A11" s="5">
        <v>3</v>
      </c>
      <c r="B11" s="3" t="s">
        <v>59</v>
      </c>
      <c r="C11" s="3" t="s">
        <v>56</v>
      </c>
      <c r="D11" s="3">
        <v>12</v>
      </c>
      <c r="E11" s="3">
        <v>7</v>
      </c>
      <c r="F11" s="16">
        <f>IF(D11&gt;0,E11/D11,"")</f>
        <v>0.5833333333333334</v>
      </c>
      <c r="G11" s="3">
        <v>12</v>
      </c>
      <c r="H11" s="3">
        <v>3</v>
      </c>
      <c r="I11" s="16">
        <f>IF(G11&gt;0,1-H11/G11,"")</f>
        <v>0.75</v>
      </c>
      <c r="J11" s="8">
        <f>IF(G11&gt;0,ROUND(I11*5,2),"")</f>
        <v>3.75</v>
      </c>
      <c r="K11" s="8">
        <f>IF(D11&gt;0,ROUND(F11*5,2),"")</f>
        <v>2.92</v>
      </c>
      <c r="L11" s="7">
        <v>2</v>
      </c>
      <c r="M11" s="7">
        <v>2</v>
      </c>
      <c r="N11" s="7">
        <v>2</v>
      </c>
      <c r="O11" s="11">
        <f>IF(AND(D11&gt;0,G11&gt;0),ROUND(J11*$J$7+K11*$K$7+L11*$L$7+M11*$M$7+N11*$N$7,2),"")</f>
        <v>2.89</v>
      </c>
      <c r="P11" s="10" t="str">
        <f>IF(O11="","",IF(O11&gt;=$C$4,"A",IF(O11&gt;=$C$5,"B","C")))</f>
        <v>C</v>
      </c>
      <c r="Q11" s="3" t="s">
        <v>60</v>
      </c>
    </row>
    <row r="12" spans="1:17" x14ac:dyDescent="0.25">
      <c r="A12">
        <v>4</v>
      </c>
      <c r="B12" s="3" t="s">
        <v>5</v>
      </c>
      <c r="C12" s="3" t="s">
        <v>5</v>
      </c>
      <c r="D12" s="3"/>
      <c r="E12" s="3"/>
      <c r="F12" s="16" t="str">
        <f>IF(D12&gt;0,E12/D12,"")</f>
        <v/>
      </c>
      <c r="G12" s="3"/>
      <c r="H12" s="3"/>
      <c r="I12" s="16" t="str">
        <f>IF(G12&gt;0,1-H12/G12,"")</f>
        <v/>
      </c>
      <c r="J12" s="8" t="str">
        <f>IF(G12&gt;0,ROUND(I12*5,2),"")</f>
        <v/>
      </c>
      <c r="K12" s="8" t="str">
        <f>IF(D12&gt;0,ROUND(F12*5,2),"")</f>
        <v/>
      </c>
      <c r="L12" s="7"/>
      <c r="M12" s="7"/>
      <c r="N12" s="7"/>
      <c r="O12" s="11" t="str">
        <f>IF(AND(D12&gt;0,G12&gt;0),ROUND(J12*$J$7+K12*$K$7+L12*$L$7+M12*$M$7+N12*$N$7,2),"")</f>
        <v/>
      </c>
      <c r="P12" s="10" t="str">
        <f>IF(O12="","",IF(O12&gt;=$C$4,"A",IF(O12&gt;=$C$5,"B","C")))</f>
        <v/>
      </c>
      <c r="Q12" s="3" t="s">
        <v>5</v>
      </c>
    </row>
    <row r="13" spans="1:17" x14ac:dyDescent="0.25">
      <c r="A13">
        <v>5</v>
      </c>
      <c r="B13" s="3" t="s">
        <v>5</v>
      </c>
      <c r="C13" s="3" t="s">
        <v>5</v>
      </c>
      <c r="D13" s="3"/>
      <c r="E13" s="3"/>
      <c r="F13" s="16" t="str">
        <f>IF(D13&gt;0,E13/D13,"")</f>
        <v/>
      </c>
      <c r="G13" s="3"/>
      <c r="H13" s="3"/>
      <c r="I13" s="16" t="str">
        <f>IF(G13&gt;0,1-H13/G13,"")</f>
        <v/>
      </c>
      <c r="J13" s="8" t="str">
        <f>IF(G13&gt;0,ROUND(I13*5,2),"")</f>
        <v/>
      </c>
      <c r="K13" s="8" t="str">
        <f>IF(D13&gt;0,ROUND(F13*5,2),"")</f>
        <v/>
      </c>
      <c r="L13" s="7"/>
      <c r="M13" s="7"/>
      <c r="N13" s="7"/>
      <c r="O13" s="11" t="str">
        <f>IF(AND(D13&gt;0,G13&gt;0),ROUND(J13*$J$7+K13*$K$7+L13*$L$7+M13*$M$7+N13*$N$7,2),"")</f>
        <v/>
      </c>
      <c r="P13" s="10" t="str">
        <f>IF(O13="","",IF(O13&gt;=$C$4,"A",IF(O13&gt;=$C$5,"B","C")))</f>
        <v/>
      </c>
      <c r="Q13" s="3" t="s">
        <v>5</v>
      </c>
    </row>
    <row r="14" spans="1:17" x14ac:dyDescent="0.25">
      <c r="A14">
        <v>6</v>
      </c>
      <c r="B14" s="3" t="s">
        <v>5</v>
      </c>
      <c r="C14" s="3" t="s">
        <v>5</v>
      </c>
      <c r="D14" s="3"/>
      <c r="E14" s="3"/>
      <c r="F14" s="16" t="str">
        <f>IF(D14&gt;0,E14/D14,"")</f>
        <v/>
      </c>
      <c r="G14" s="3"/>
      <c r="H14" s="3"/>
      <c r="I14" s="16" t="str">
        <f>IF(G14&gt;0,1-H14/G14,"")</f>
        <v/>
      </c>
      <c r="J14" s="8" t="str">
        <f>IF(G14&gt;0,ROUND(I14*5,2),"")</f>
        <v/>
      </c>
      <c r="K14" s="8" t="str">
        <f>IF(D14&gt;0,ROUND(F14*5,2),"")</f>
        <v/>
      </c>
      <c r="L14" s="7"/>
      <c r="M14" s="7"/>
      <c r="N14" s="7"/>
      <c r="O14" s="11" t="str">
        <f>IF(AND(D14&gt;0,G14&gt;0),ROUND(J14*$J$7+K14*$K$7+L14*$L$7+M14*$M$7+N14*$N$7,2),"")</f>
        <v/>
      </c>
      <c r="P14" s="10" t="str">
        <f>IF(O14="","",IF(O14&gt;=$C$4,"A",IF(O14&gt;=$C$5,"B","C")))</f>
        <v/>
      </c>
      <c r="Q14" s="3" t="s">
        <v>5</v>
      </c>
    </row>
    <row r="15" spans="1:17" x14ac:dyDescent="0.25">
      <c r="A15">
        <v>7</v>
      </c>
      <c r="B15" s="3" t="s">
        <v>5</v>
      </c>
      <c r="C15" s="3" t="s">
        <v>5</v>
      </c>
      <c r="D15" s="3"/>
      <c r="E15" s="3"/>
      <c r="F15" s="16" t="str">
        <f>IF(D15&gt;0,E15/D15,"")</f>
        <v/>
      </c>
      <c r="G15" s="3"/>
      <c r="H15" s="3"/>
      <c r="I15" s="16" t="str">
        <f>IF(G15&gt;0,1-H15/G15,"")</f>
        <v/>
      </c>
      <c r="J15" s="8" t="str">
        <f>IF(G15&gt;0,ROUND(I15*5,2),"")</f>
        <v/>
      </c>
      <c r="K15" s="8" t="str">
        <f>IF(D15&gt;0,ROUND(F15*5,2),"")</f>
        <v/>
      </c>
      <c r="L15" s="7"/>
      <c r="M15" s="7"/>
      <c r="N15" s="7"/>
      <c r="O15" s="11" t="str">
        <f>IF(AND(D15&gt;0,G15&gt;0),ROUND(J15*$J$7+K15*$K$7+L15*$L$7+M15*$M$7+N15*$N$7,2),"")</f>
        <v/>
      </c>
      <c r="P15" s="10" t="str">
        <f>IF(O15="","",IF(O15&gt;=$C$4,"A",IF(O15&gt;=$C$5,"B","C")))</f>
        <v/>
      </c>
      <c r="Q15" s="3" t="s">
        <v>5</v>
      </c>
    </row>
    <row r="16" spans="1:17" x14ac:dyDescent="0.25">
      <c r="A16">
        <v>8</v>
      </c>
      <c r="B16" s="3" t="s">
        <v>5</v>
      </c>
      <c r="C16" s="3" t="s">
        <v>5</v>
      </c>
      <c r="D16" s="3"/>
      <c r="E16" s="3"/>
      <c r="F16" s="16" t="str">
        <f>IF(D16&gt;0,E16/D16,"")</f>
        <v/>
      </c>
      <c r="G16" s="3"/>
      <c r="H16" s="3"/>
      <c r="I16" s="16" t="str">
        <f>IF(G16&gt;0,1-H16/G16,"")</f>
        <v/>
      </c>
      <c r="J16" s="8" t="str">
        <f>IF(G16&gt;0,ROUND(I16*5,2),"")</f>
        <v/>
      </c>
      <c r="K16" s="8" t="str">
        <f>IF(D16&gt;0,ROUND(F16*5,2),"")</f>
        <v/>
      </c>
      <c r="L16" s="7"/>
      <c r="M16" s="7"/>
      <c r="N16" s="7"/>
      <c r="O16" s="11" t="str">
        <f>IF(AND(D16&gt;0,G16&gt;0),ROUND(J16*$J$7+K16*$K$7+L16*$L$7+M16*$M$7+N16*$N$7,2),"")</f>
        <v/>
      </c>
      <c r="P16" s="10" t="str">
        <f>IF(O16="","",IF(O16&gt;=$C$4,"A",IF(O16&gt;=$C$5,"B","C")))</f>
        <v/>
      </c>
      <c r="Q16" s="3" t="s">
        <v>5</v>
      </c>
    </row>
    <row r="17" spans="1:17" x14ac:dyDescent="0.25">
      <c r="A17">
        <v>9</v>
      </c>
      <c r="B17" s="3" t="s">
        <v>5</v>
      </c>
      <c r="C17" s="3" t="s">
        <v>5</v>
      </c>
      <c r="D17" s="3"/>
      <c r="E17" s="3"/>
      <c r="F17" s="16" t="str">
        <f>IF(D17&gt;0,E17/D17,"")</f>
        <v/>
      </c>
      <c r="G17" s="3"/>
      <c r="H17" s="3"/>
      <c r="I17" s="16" t="str">
        <f>IF(G17&gt;0,1-H17/G17,"")</f>
        <v/>
      </c>
      <c r="J17" s="8" t="str">
        <f>IF(G17&gt;0,ROUND(I17*5,2),"")</f>
        <v/>
      </c>
      <c r="K17" s="8" t="str">
        <f>IF(D17&gt;0,ROUND(F17*5,2),"")</f>
        <v/>
      </c>
      <c r="L17" s="7"/>
      <c r="M17" s="7"/>
      <c r="N17" s="7"/>
      <c r="O17" s="11" t="str">
        <f>IF(AND(D17&gt;0,G17&gt;0),ROUND(J17*$J$7+K17*$K$7+L17*$L$7+M17*$M$7+N17*$N$7,2),"")</f>
        <v/>
      </c>
      <c r="P17" s="10" t="str">
        <f>IF(O17="","",IF(O17&gt;=$C$4,"A",IF(O17&gt;=$C$5,"B","C")))</f>
        <v/>
      </c>
      <c r="Q17" s="3" t="s">
        <v>5</v>
      </c>
    </row>
    <row r="18" spans="1:17" x14ac:dyDescent="0.25">
      <c r="A18">
        <v>10</v>
      </c>
      <c r="B18" s="3" t="s">
        <v>5</v>
      </c>
      <c r="C18" s="3" t="s">
        <v>5</v>
      </c>
      <c r="D18" s="3"/>
      <c r="E18" s="3"/>
      <c r="F18" s="16" t="str">
        <f>IF(D18&gt;0,E18/D18,"")</f>
        <v/>
      </c>
      <c r="G18" s="3"/>
      <c r="H18" s="3"/>
      <c r="I18" s="16" t="str">
        <f>IF(G18&gt;0,1-H18/G18,"")</f>
        <v/>
      </c>
      <c r="J18" s="8" t="str">
        <f>IF(G18&gt;0,ROUND(I18*5,2),"")</f>
        <v/>
      </c>
      <c r="K18" s="8" t="str">
        <f>IF(D18&gt;0,ROUND(F18*5,2),"")</f>
        <v/>
      </c>
      <c r="L18" s="7"/>
      <c r="M18" s="7"/>
      <c r="N18" s="7"/>
      <c r="O18" s="11" t="str">
        <f>IF(AND(D18&gt;0,G18&gt;0),ROUND(J18*$J$7+K18*$K$7+L18*$L$7+M18*$M$7+N18*$N$7,2),"")</f>
        <v/>
      </c>
      <c r="P18" s="10" t="str">
        <f>IF(O18="","",IF(O18&gt;=$C$4,"A",IF(O18&gt;=$C$5,"B","C")))</f>
        <v/>
      </c>
      <c r="Q18" s="3" t="s">
        <v>5</v>
      </c>
    </row>
    <row r="20" spans="1:1" x14ac:dyDescent="0.25">
      <c r="A20" s="2" t="s">
        <v>61</v>
      </c>
    </row>
    <row r="21" spans="1:1" x14ac:dyDescent="0.25">
      <c r="A21" s="2" t="s">
        <v>62</v>
      </c>
    </row>
    <row r="22" spans="1:1" x14ac:dyDescent="0.25">
      <c r="A22" s="2" t="s">
        <v>63</v>
      </c>
    </row>
    <row r="23" spans="1:1" x14ac:dyDescent="0.25">
      <c r="A23" s="2" t="s">
        <v>35</v>
      </c>
    </row>
    <row r="24" spans="1:1" x14ac:dyDescent="0.25">
      <c r="A24" s="2" t="s">
        <v>64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8" customWidth="1"/>
    <col min="3" max="3" width="32" customWidth="1"/>
    <col min="4" max="4" width="13" customWidth="1"/>
    <col min="5" max="5" width="15" customWidth="1"/>
    <col min="6" max="6" width="13" customWidth="1"/>
    <col min="7" max="7" width="8" customWidth="1"/>
    <col min="8" max="8" width="18" customWidth="1"/>
    <col min="9" max="9" width="10" customWidth="1"/>
    <col min="10" max="10" width="16" customWidth="1"/>
    <col min="11" max="11" width="20" customWidth="1"/>
    <col min="12" max="12" width="36" customWidth="1"/>
  </cols>
  <sheetData>
    <row r="1" ht="26" customHeight="1" spans="1:1" x14ac:dyDescent="0.25">
      <c r="A1" s="1" t="s">
        <v>65</v>
      </c>
    </row>
    <row r="2" spans="1:1" x14ac:dyDescent="0.25">
      <c r="A2" s="2" t="s">
        <v>66</v>
      </c>
    </row>
    <row r="4" ht="32" customHeight="1" spans="1:12" x14ac:dyDescent="0.25">
      <c r="A4" s="4" t="s">
        <v>9</v>
      </c>
      <c r="B4" s="4" t="s">
        <v>2</v>
      </c>
      <c r="C4" s="4" t="s">
        <v>67</v>
      </c>
      <c r="D4" s="4" t="s">
        <v>68</v>
      </c>
      <c r="E4" s="4" t="s">
        <v>69</v>
      </c>
      <c r="F4" s="4" t="s">
        <v>70</v>
      </c>
      <c r="G4" s="4" t="s">
        <v>53</v>
      </c>
      <c r="H4" s="4" t="s">
        <v>71</v>
      </c>
      <c r="I4" s="4" t="s">
        <v>72</v>
      </c>
      <c r="J4" s="4" t="s">
        <v>73</v>
      </c>
      <c r="K4" s="4" t="s">
        <v>74</v>
      </c>
      <c r="L4" s="4" t="s">
        <v>15</v>
      </c>
    </row>
    <row r="5" spans="1:12" x14ac:dyDescent="0.25">
      <c r="A5" s="5">
        <v>1</v>
      </c>
      <c r="B5" s="3" t="s">
        <v>55</v>
      </c>
      <c r="C5" s="3" t="s">
        <v>75</v>
      </c>
      <c r="D5" s="17">
        <v>45728</v>
      </c>
      <c r="E5" s="17">
        <v>46218</v>
      </c>
      <c r="F5" s="7">
        <v>4.55</v>
      </c>
      <c r="G5" s="10" t="str">
        <f>IF(F5="","",IF(F5&gt;='Performans'!$C$4,"A",IF(F5&gt;='Performans'!$C$5,"B","C")))</f>
        <v>A</v>
      </c>
      <c r="H5" s="3" t="s">
        <v>76</v>
      </c>
      <c r="I5" s="3">
        <v>12</v>
      </c>
      <c r="J5" s="18">
        <f>IF(OR(E5="",I5=""),"",EDATE(E5,I5))</f>
        <v>46583</v>
      </c>
      <c r="K5" s="3" t="s">
        <v>5</v>
      </c>
      <c r="L5" s="3" t="s">
        <v>5</v>
      </c>
    </row>
    <row r="6" spans="1:12" x14ac:dyDescent="0.25">
      <c r="A6" s="5">
        <v>2</v>
      </c>
      <c r="B6" s="3" t="s">
        <v>57</v>
      </c>
      <c r="C6" s="3" t="s">
        <v>77</v>
      </c>
      <c r="D6" s="17">
        <v>45908</v>
      </c>
      <c r="E6" s="17">
        <v>46218</v>
      </c>
      <c r="F6" s="7">
        <v>3.87</v>
      </c>
      <c r="G6" s="10" t="str">
        <f>IF(F6="","",IF(F6&gt;='Performans'!$C$4,"A",IF(F6&gt;='Performans'!$C$5,"B","C")))</f>
        <v>B</v>
      </c>
      <c r="H6" s="3" t="s">
        <v>76</v>
      </c>
      <c r="I6" s="3">
        <v>6</v>
      </c>
      <c r="J6" s="18">
        <f>IF(OR(E6="",I6=""),"",EDATE(E6,I6))</f>
        <v>46402</v>
      </c>
      <c r="K6" s="3" t="s">
        <v>5</v>
      </c>
      <c r="L6" s="3" t="s">
        <v>5</v>
      </c>
    </row>
    <row r="7" spans="1:12" x14ac:dyDescent="0.25">
      <c r="A7" s="5">
        <v>3</v>
      </c>
      <c r="B7" s="3" t="s">
        <v>59</v>
      </c>
      <c r="C7" s="3" t="s">
        <v>78</v>
      </c>
      <c r="D7" s="17">
        <v>46073</v>
      </c>
      <c r="E7" s="17">
        <v>46218</v>
      </c>
      <c r="F7" s="7">
        <v>2.89</v>
      </c>
      <c r="G7" s="10" t="str">
        <f>IF(F7="","",IF(F7&gt;='Performans'!$C$4,"A",IF(F7&gt;='Performans'!$C$5,"B","C")))</f>
        <v>C</v>
      </c>
      <c r="H7" s="3" t="s">
        <v>79</v>
      </c>
      <c r="I7" s="3">
        <v>3</v>
      </c>
      <c r="J7" s="18">
        <f>IF(OR(E7="",I7=""),"",EDATE(E7,I7))</f>
        <v>46310</v>
      </c>
      <c r="K7" s="3" t="s">
        <v>5</v>
      </c>
      <c r="L7" s="3" t="s">
        <v>80</v>
      </c>
    </row>
    <row r="8" spans="1:12" x14ac:dyDescent="0.25">
      <c r="A8">
        <v>4</v>
      </c>
      <c r="B8" s="3" t="s">
        <v>5</v>
      </c>
      <c r="C8" s="3" t="s">
        <v>5</v>
      </c>
      <c r="D8" s="17"/>
      <c r="E8" s="17"/>
      <c r="F8" s="7"/>
      <c r="G8" s="10" t="str">
        <f>IF(F8="","",IF(F8&gt;='Performans'!$C$4,"A",IF(F8&gt;='Performans'!$C$5,"B","C")))</f>
        <v/>
      </c>
      <c r="H8" s="3"/>
      <c r="I8" s="3"/>
      <c r="J8" s="18" t="str">
        <f>IF(OR(E8="",I8=""),"",EDATE(E8,I8))</f>
        <v/>
      </c>
      <c r="K8" s="3" t="s">
        <v>5</v>
      </c>
      <c r="L8" s="3" t="s">
        <v>5</v>
      </c>
    </row>
    <row r="9" spans="1:12" x14ac:dyDescent="0.25">
      <c r="A9">
        <v>5</v>
      </c>
      <c r="B9" s="3" t="s">
        <v>5</v>
      </c>
      <c r="C9" s="3" t="s">
        <v>5</v>
      </c>
      <c r="D9" s="17"/>
      <c r="E9" s="17"/>
      <c r="F9" s="7"/>
      <c r="G9" s="10" t="str">
        <f>IF(F9="","",IF(F9&gt;='Performans'!$C$4,"A",IF(F9&gt;='Performans'!$C$5,"B","C")))</f>
        <v/>
      </c>
      <c r="H9" s="3"/>
      <c r="I9" s="3"/>
      <c r="J9" s="18" t="str">
        <f>IF(OR(E9="",I9=""),"",EDATE(E9,I9))</f>
        <v/>
      </c>
      <c r="K9" s="3" t="s">
        <v>5</v>
      </c>
      <c r="L9" s="3" t="s">
        <v>5</v>
      </c>
    </row>
    <row r="10" spans="1:12" x14ac:dyDescent="0.25">
      <c r="A10">
        <v>6</v>
      </c>
      <c r="B10" s="3" t="s">
        <v>5</v>
      </c>
      <c r="C10" s="3" t="s">
        <v>5</v>
      </c>
      <c r="D10" s="17"/>
      <c r="E10" s="17"/>
      <c r="F10" s="7"/>
      <c r="G10" s="10" t="str">
        <f>IF(F10="","",IF(F10&gt;='Performans'!$C$4,"A",IF(F10&gt;='Performans'!$C$5,"B","C")))</f>
        <v/>
      </c>
      <c r="H10" s="3"/>
      <c r="I10" s="3"/>
      <c r="J10" s="18" t="str">
        <f>IF(OR(E10="",I10=""),"",EDATE(E10,I10))</f>
        <v/>
      </c>
      <c r="K10" s="3" t="s">
        <v>5</v>
      </c>
      <c r="L10" s="3" t="s">
        <v>5</v>
      </c>
    </row>
    <row r="11" spans="1:12" x14ac:dyDescent="0.25">
      <c r="A11">
        <v>7</v>
      </c>
      <c r="B11" s="3" t="s">
        <v>5</v>
      </c>
      <c r="C11" s="3" t="s">
        <v>5</v>
      </c>
      <c r="D11" s="17"/>
      <c r="E11" s="17"/>
      <c r="F11" s="7"/>
      <c r="G11" s="10" t="str">
        <f>IF(F11="","",IF(F11&gt;='Performans'!$C$4,"A",IF(F11&gt;='Performans'!$C$5,"B","C")))</f>
        <v/>
      </c>
      <c r="H11" s="3"/>
      <c r="I11" s="3"/>
      <c r="J11" s="18" t="str">
        <f>IF(OR(E11="",I11=""),"",EDATE(E11,I11))</f>
        <v/>
      </c>
      <c r="K11" s="3" t="s">
        <v>5</v>
      </c>
      <c r="L11" s="3" t="s">
        <v>5</v>
      </c>
    </row>
    <row r="12" spans="1:12" x14ac:dyDescent="0.25">
      <c r="A12">
        <v>8</v>
      </c>
      <c r="B12" s="3" t="s">
        <v>5</v>
      </c>
      <c r="C12" s="3" t="s">
        <v>5</v>
      </c>
      <c r="D12" s="17"/>
      <c r="E12" s="17"/>
      <c r="F12" s="7"/>
      <c r="G12" s="10" t="str">
        <f>IF(F12="","",IF(F12&gt;='Performans'!$C$4,"A",IF(F12&gt;='Performans'!$C$5,"B","C")))</f>
        <v/>
      </c>
      <c r="H12" s="3"/>
      <c r="I12" s="3"/>
      <c r="J12" s="18" t="str">
        <f>IF(OR(E12="",I12=""),"",EDATE(E12,I12))</f>
        <v/>
      </c>
      <c r="K12" s="3" t="s">
        <v>5</v>
      </c>
      <c r="L12" s="3" t="s">
        <v>5</v>
      </c>
    </row>
    <row r="13" spans="1:12" x14ac:dyDescent="0.25">
      <c r="A13">
        <v>9</v>
      </c>
      <c r="B13" s="3" t="s">
        <v>5</v>
      </c>
      <c r="C13" s="3" t="s">
        <v>5</v>
      </c>
      <c r="D13" s="17"/>
      <c r="E13" s="17"/>
      <c r="F13" s="7"/>
      <c r="G13" s="10" t="str">
        <f>IF(F13="","",IF(F13&gt;='Performans'!$C$4,"A",IF(F13&gt;='Performans'!$C$5,"B","C")))</f>
        <v/>
      </c>
      <c r="H13" s="3"/>
      <c r="I13" s="3"/>
      <c r="J13" s="18" t="str">
        <f>IF(OR(E13="",I13=""),"",EDATE(E13,I13))</f>
        <v/>
      </c>
      <c r="K13" s="3" t="s">
        <v>5</v>
      </c>
      <c r="L13" s="3" t="s">
        <v>5</v>
      </c>
    </row>
    <row r="14" spans="1:12" x14ac:dyDescent="0.25">
      <c r="A14">
        <v>10</v>
      </c>
      <c r="B14" s="3" t="s">
        <v>5</v>
      </c>
      <c r="C14" s="3" t="s">
        <v>5</v>
      </c>
      <c r="D14" s="17"/>
      <c r="E14" s="17"/>
      <c r="F14" s="7"/>
      <c r="G14" s="10" t="str">
        <f>IF(F14="","",IF(F14&gt;='Performans'!$C$4,"A",IF(F14&gt;='Performans'!$C$5,"B","C")))</f>
        <v/>
      </c>
      <c r="H14" s="3"/>
      <c r="I14" s="3"/>
      <c r="J14" s="18" t="str">
        <f>IF(OR(E14="",I14=""),"",EDATE(E14,I14))</f>
        <v/>
      </c>
      <c r="K14" s="3" t="s">
        <v>5</v>
      </c>
      <c r="L14" s="3" t="s">
        <v>5</v>
      </c>
    </row>
    <row r="16" spans="1:1" x14ac:dyDescent="0.25">
      <c r="A16" s="2" t="s">
        <v>81</v>
      </c>
    </row>
    <row r="17" spans="1:1" x14ac:dyDescent="0.25">
      <c r="A17" s="2" t="s">
        <v>82</v>
      </c>
    </row>
  </sheetData>
  <dataValidations count="1">
    <dataValidation type="list" allowBlank="1" showErrorMessage="1" sqref="H5:H14">
      <formula1>"Onaylı,Koşullu,Askıda,Listeden çıkarıldı"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83</v>
      </c>
    </row>
    <row r="3" spans="1:2" x14ac:dyDescent="0.25">
      <c r="A3">
        <v>1</v>
      </c>
      <c r="B3" t="s">
        <v>84</v>
      </c>
    </row>
    <row r="4" spans="1:2" x14ac:dyDescent="0.25">
      <c r="A4">
        <v>2</v>
      </c>
      <c r="B4" t="s">
        <v>85</v>
      </c>
    </row>
    <row r="5" spans="1:2" x14ac:dyDescent="0.25">
      <c r="A5">
        <v>3</v>
      </c>
      <c r="B5" t="s">
        <v>86</v>
      </c>
    </row>
    <row r="6" spans="1:2" x14ac:dyDescent="0.25">
      <c r="A6">
        <v>4</v>
      </c>
      <c r="B6" t="s">
        <v>87</v>
      </c>
    </row>
    <row r="7" spans="1:2" x14ac:dyDescent="0.25">
      <c r="A7">
        <v>5</v>
      </c>
      <c r="B7" t="s">
        <v>88</v>
      </c>
    </row>
    <row r="8" spans="1:2" x14ac:dyDescent="0.25">
      <c r="A8">
        <v>6</v>
      </c>
      <c r="B8" t="s">
        <v>89</v>
      </c>
    </row>
    <row r="10" spans="1:2" x14ac:dyDescent="0.25">
      <c r="B10" s="2" t="s">
        <v>90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Ön değerlendirme</vt:lpstr>
      <vt:lpstr>Performans</vt:lpstr>
      <vt:lpstr>Onaylı tedarikçi listesi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Tedarikçi değerlendirme formu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